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SEGUNDO TRIMESTRE 2024\CARGA\"/>
    </mc:Choice>
  </mc:AlternateContent>
  <bookViews>
    <workbookView xWindow="-105" yWindow="-105" windowWidth="23250" windowHeight="12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ACT!$A$1:$E$220</definedName>
    <definedName name="_xlnm.Print_Area" localSheetId="5">Conciliacion_Ig!$A$1:$C$29</definedName>
    <definedName name="_xlnm.Print_Area" localSheetId="4">EFE!$A$1:$E$153</definedName>
    <definedName name="_xlnm.Print_Area" localSheetId="2">ESF!$A$1:$J$179</definedName>
    <definedName name="_xlnm.Print_Area" localSheetId="7">Memoria!$A$1:$J$67</definedName>
    <definedName name="_xlnm.Print_Area" localSheetId="0">'Notas a los Edos Financieros'!$A$1:$D$51</definedName>
    <definedName name="_xlnm.Print_Area" localSheetId="3">VHP!$A$1:$E$38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D38" i="62" l="1"/>
  <c r="C38" i="62"/>
  <c r="D127" i="62" l="1"/>
  <c r="D113" i="62" s="1"/>
  <c r="C127" i="62"/>
  <c r="C113" i="62" s="1"/>
  <c r="C167" i="59"/>
  <c r="C159" i="59"/>
  <c r="C155" i="59"/>
  <c r="C144" i="59"/>
  <c r="C48" i="65" l="1"/>
  <c r="C39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4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<sst xmlns="http://schemas.openxmlformats.org/spreadsheetml/2006/main" count="861" uniqueCount="605">
  <si>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</si>
  <si>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</si>
  <si>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</si>
  <si>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</si>
  <si>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</si>
  <si>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</si>
  <si>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</si>
  <si>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</si>
  <si>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</si>
  <si>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</si>
  <si>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</si>
  <si>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</si>
  <si>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</si>
  <si>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</si>
  <si>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</si>
  <si>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</si>
  <si>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</si>
  <si>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</si>
  <si>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</si>
  <si>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</si>
  <si>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</si>
  <si>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</si>
  <si>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</si>
  <si>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</si>
  <si>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</si>
  <si>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</si>
  <si>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</si>
  <si>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</si>
  <si>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</si>
  <si>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</si>
  <si>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</si>
  <si>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</si>
  <si>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</si>
  <si>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</si>
  <si>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</si>
  <si>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</si>
  <si>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</si>
  <si>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</si>
  <si>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</si>
  <si>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</si>
  <si>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</si>
  <si>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</si>
  <si>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</si>
  <si>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</si>
  <si>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</si>
  <si>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</si>
  <si>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</si>
  <si>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</si>
  <si>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</si>
  <si>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</si>
  <si>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</si>
  <si>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</si>
  <si>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</si>
  <si>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</si>
  <si>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</si>
  <si>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</si>
  <si>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</si>
  <si>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</si>
  <si>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</si>
  <si>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</si>
  <si>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</si>
  <si>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</si>
  <si>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</si>
  <si>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</si>
  <si>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</si>
  <si>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</si>
  <si>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</si>
  <si>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</si>
  <si>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</si>
  <si>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</si>
  <si>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</si>
  <si>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</si>
  <si>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</si>
  <si>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</si>
  <si>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</si>
  <si>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</si>
  <si>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</si>
  <si>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</si>
  <si>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</si>
  <si>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</si>
  <si>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</si>
  <si>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</si>
  <si>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</si>
  <si>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</si>
  <si>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</si>
  <si>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</si>
  <si>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</si>
  <si>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</si>
  <si>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</si>
  <si>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</si>
  <si>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</si>
  <si>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</si>
  <si>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</si>
  <si>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</si>
  <si>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</si>
  <si>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</si>
  <si>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</si>
  <si>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</si>
  <si>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</si>
  <si>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</si>
  <si>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</si>
  <si>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</si>
  <si>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</si>
  <si>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</si>
  <si>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</si>
  <si>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</si>
  <si>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</si>
  <si>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</si>
  <si>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</si>
  <si>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</si>
  <si>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</si>
  <si>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</si>
  <si>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</si>
  <si>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</si>
  <si>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</si>
  <si>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</si>
  <si>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</si>
  <si>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</si>
  <si>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</si>
  <si>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</si>
  <si>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</si>
  <si>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</si>
  <si>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</si>
  <si>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</si>
  <si>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</si>
  <si>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</si>
  <si>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</si>
  <si>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</si>
  <si>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</si>
  <si>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</si>
  <si>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</si>
  <si>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</si>
  <si>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</si>
  <si>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</si>
  <si>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</si>
  <si>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</si>
  <si>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</si>
  <si>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</si>
  <si>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</si>
  <si>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</si>
  <si>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</si>
  <si>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</si>
  <si>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</si>
  <si>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</si>
  <si>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</si>
  <si>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</si>
  <si>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</si>
  <si>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</si>
  <si>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</si>
  <si>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</si>
  <si>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</si>
  <si>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</si>
  <si>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</si>
  <si>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</si>
  <si>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</si>
  <si>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</si>
  <si>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</si>
  <si>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</si>
  <si>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</si>
  <si>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</si>
  <si>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</si>
  <si>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</si>
  <si>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</si>
  <si>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</si>
  <si>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</si>
  <si>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</si>
  <si>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</si>
  <si>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</si>
  <si>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</si>
  <si>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</si>
  <si>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</si>
  <si>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</si>
  <si>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</si>
  <si>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</si>
  <si>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</si>
  <si>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</si>
  <si>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</si>
  <si>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</si>
  <si>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</si>
  <si>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</si>
  <si>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</si>
  <si>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</si>
  <si>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</si>
  <si>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</si>
  <si>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</si>
  <si>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</si>
  <si>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</si>
  <si>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</si>
  <si>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</si>
  <si>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</si>
  <si>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</si>
  <si>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</si>
  <si>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</si>
  <si>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</si>
  <si>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</si>
  <si>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</si>
  <si>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</si>
  <si>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</si>
  <si>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</si>
  <si>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</si>
  <si>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</si>
  <si>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</si>
  <si>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</si>
  <si>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</si>
  <si>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</si>
  <si>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</si>
  <si>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</si>
  <si>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</si>
  <si>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</si>
  <si>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</si>
  <si>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</si>
  <si>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</si>
  <si>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</si>
  <si>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</si>
  <si>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</si>
  <si>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</si>
  <si>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</si>
  <si>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</si>
  <si>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</si>
  <si>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</si>
  <si>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</si>
  <si>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</si>
  <si>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</si>
  <si>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</si>
  <si>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</si>
  <si>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</si>
  <si>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</si>
  <si>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</si>
  <si>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</si>
  <si>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</si>
  <si>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</si>
  <si>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</si>
  <si>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</si>
  <si>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</si>
  <si>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</si>
  <si>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</si>
  <si>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</si>
  <si>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</si>
  <si>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</si>
  <si>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</si>
  <si>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</si>
  <si>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</si>
  <si>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</si>
  <si>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</si>
  <si>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</si>
  <si>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</si>
  <si>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</si>
  <si>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</si>
  <si>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</si>
  <si>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</si>
  <si>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</si>
  <si>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</si>
  <si>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</si>
  <si>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</si>
  <si>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</si>
  <si>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</si>
  <si>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</si>
  <si>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</si>
  <si>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</si>
  <si>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</si>
  <si>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</si>
  <si>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</si>
  <si>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</si>
  <si>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</si>
  <si>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</si>
  <si>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</si>
  <si>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</si>
  <si>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</si>
  <si>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</si>
  <si>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</si>
  <si>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</si>
  <si>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</si>
  <si>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</si>
  <si>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</si>
  <si>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</si>
  <si>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</si>
  <si>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</si>
  <si>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</si>
  <si>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</si>
  <si>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</si>
  <si>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</si>
  <si>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</si>
  <si>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</si>
  <si>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</si>
  <si>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</si>
  <si>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</si>
  <si>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</si>
  <si>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</si>
  <si>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</si>
  <si>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</si>
  <si>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</si>
  <si>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</si>
  <si>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</si>
  <si>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</si>
  <si>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</si>
  <si>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</si>
  <si>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</si>
  <si>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</si>
  <si>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</si>
  <si>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</si>
  <si>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</si>
  <si>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</si>
  <si>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</si>
  <si>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</si>
  <si>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</si>
  <si>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</si>
  <si>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</si>
  <si>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</si>
  <si>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</si>
  <si>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</si>
  <si>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</si>
  <si>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</si>
  <si>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</si>
  <si>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</si>
  <si>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</si>
  <si>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</si>
  <si>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</si>
  <si>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</si>
  <si>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</si>
  <si>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</si>
  <si>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</si>
  <si>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</si>
  <si>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</si>
  <si>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</si>
  <si>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</si>
  <si>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</si>
  <si>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</si>
  <si>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</si>
  <si>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</si>
  <si>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</si>
  <si>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</si>
  <si>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</si>
  <si>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</si>
  <si>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</si>
  <si>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</si>
  <si>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</si>
  <si>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</si>
  <si>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</si>
  <si>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</si>
  <si>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</si>
  <si>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</si>
  <si>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</si>
  <si>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</si>
  <si>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</si>
  <si>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</si>
  <si>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</si>
  <si>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</si>
  <si>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</si>
  <si>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</si>
  <si>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</si>
  <si>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</si>
  <si>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</si>
  <si>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</si>
  <si>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</si>
  <si>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</si>
  <si>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</si>
  <si>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</si>
  <si>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</si>
  <si>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</si>
  <si>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</si>
  <si>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</si>
  <si>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</si>
  <si>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</si>
  <si>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</si>
  <si>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</si>
  <si>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</si>
  <si>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</si>
  <si>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</si>
  <si>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</si>
  <si>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</si>
  <si>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</si>
  <si>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</si>
  <si>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</si>
  <si>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</si>
  <si>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</si>
  <si>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</si>
  <si>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</si>
  <si>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</si>
  <si>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</si>
  <si>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</si>
  <si>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</si>
  <si>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</si>
  <si>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</si>
  <si>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</si>
  <si>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</si>
  <si>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</si>
  <si>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</si>
  <si>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</si>
  <si>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</si>
  <si>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</si>
  <si>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</si>
  <si>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</si>
  <si>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</si>
  <si>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</si>
  <si>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</si>
  <si>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</si>
  <si>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</si>
  <si>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</si>
  <si>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</si>
  <si>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</si>
  <si>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</si>
  <si>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</si>
  <si>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</si>
  <si>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</si>
  <si>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</si>
  <si>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</si>
  <si>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</si>
  <si>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</si>
  <si>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</si>
  <si>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</si>
  <si>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</si>
  <si>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</si>
  <si>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</si>
  <si>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</si>
  <si>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</si>
  <si>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</si>
  <si>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</si>
  <si>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</si>
  <si>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</si>
  <si>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</si>
  <si>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</si>
  <si>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</si>
  <si>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</si>
  <si>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</si>
  <si>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</si>
  <si>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</si>
  <si>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</si>
  <si>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</si>
  <si>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</si>
  <si>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</si>
  <si>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</si>
  <si>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</si>
  <si>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</si>
  <si>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</si>
  <si>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</si>
  <si>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</si>
  <si>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</si>
  <si>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</si>
  <si>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</si>
  <si>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</si>
  <si>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</si>
  <si>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</si>
  <si>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</si>
  <si>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</si>
  <si>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</si>
  <si>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</si>
  <si>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</si>
  <si>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</si>
  <si>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</si>
  <si>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</si>
  <si>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</si>
  <si>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</si>
  <si>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</si>
  <si>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</si>
  <si>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</si>
  <si>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</si>
  <si>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</si>
  <si>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</si>
  <si>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</si>
  <si>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</si>
  <si>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</si>
  <si>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</si>
  <si>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</si>
  <si>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</si>
  <si>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</si>
  <si>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</si>
  <si>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</si>
  <si>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</si>
  <si>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</si>
  <si>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</si>
  <si>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</si>
  <si>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</si>
  <si>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</si>
  <si>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</si>
  <si>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</si>
  <si>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</si>
  <si>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</si>
  <si>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</si>
  <si>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</si>
  <si>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</si>
  <si>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</si>
  <si>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</si>
  <si>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</si>
  <si>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</si>
  <si>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</si>
  <si>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</si>
  <si>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</si>
  <si>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</si>
  <si>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</si>
  <si>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</si>
  <si>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</si>
  <si>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</si>
  <si>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</si>
  <si>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</si>
  <si>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</si>
  <si>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</si>
  <si>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</si>
  <si>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</si>
  <si>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</si>
  <si>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</si>
  <si>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</si>
  <si>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</si>
  <si>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</si>
  <si>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</si>
  <si>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</si>
  <si>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</si>
  <si>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</si>
  <si>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</si>
  <si>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</si>
  <si>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</si>
  <si>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</si>
  <si>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</si>
  <si>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</si>
  <si>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</si>
  <si>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</si>
  <si>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</si>
  <si>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</si>
  <si>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</si>
  <si>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</si>
  <si>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</si>
  <si>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</si>
  <si>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</si>
  <si>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</si>
  <si>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</si>
  <si>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</si>
  <si>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</si>
  <si>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</si>
  <si>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</si>
  <si>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</si>
  <si>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</si>
  <si>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</si>
  <si>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</si>
  <si>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</si>
  <si>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</si>
  <si>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</si>
  <si>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</si>
  <si>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</si>
  <si>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</si>
  <si>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</si>
  <si>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</si>
  <si>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</si>
  <si>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</si>
  <si>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</si>
  <si>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</si>
  <si>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</si>
  <si>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</si>
  <si>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</si>
  <si>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</si>
  <si>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</si>
  <si>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</si>
  <si>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</si>
  <si>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</si>
  <si>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</si>
  <si>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</si>
  <si>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</si>
  <si>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</si>
  <si>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</si>
  <si>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</si>
  <si>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</si>
  <si>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</si>
  <si>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</si>
  <si>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</si>
  <si>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</si>
  <si>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</si>
  <si>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</si>
  <si>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</si>
  <si>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</si>
  <si>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</si>
  <si>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</si>
  <si>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</si>
  <si>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</si>
  <si>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</si>
  <si>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</si>
  <si>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</si>
  <si>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</si>
  <si>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</si>
  <si>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</si>
  <si>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</si>
  <si>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</si>
  <si>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</si>
  <si>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</si>
  <si>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</si>
  <si>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</si>
  <si>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</si>
  <si>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</si>
  <si>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</si>
  <si>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</si>
  <si>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</si>
  <si>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</si>
  <si>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</si>
  <si>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</si>
  <si>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</si>
  <si>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</si>
  <si>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</si>
  <si>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</si>
  <si>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</si>
  <si>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</si>
  <si>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</si>
  <si>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</si>
  <si>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</si>
  <si>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</si>
  <si>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para el Desarrollo Integral de la Familia del Municipio de San Felipe, Gto.</t>
  </si>
  <si>
    <t>Del 1 de Enero al 30 de Junio de 2024</t>
  </si>
  <si>
    <t xml:space="preserve">Bajo protesta de decir verdad declaramos que los Estados Financieros y sus notas, son razonablemente </t>
  </si>
  <si>
    <t>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</si>
</sst>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48</xdr:row>
      <xdr:rowOff>38100</xdr:rowOff>
    </xdr:from>
    <xdr:to>
      <xdr:col>2</xdr:col>
      <xdr:colOff>419393</xdr:colOff>
      <xdr:row>51</xdr:row>
      <xdr:rowOff>19489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181850"/>
          <a:ext cx="5458118" cy="410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458386</xdr:colOff>
      <xdr:row>217</xdr:row>
      <xdr:rowOff>35721</xdr:rowOff>
    </xdr:from>
    <xdr:to>
      <xdr:col>3</xdr:col>
      <xdr:colOff>58629</xdr:colOff>
      <xdr:row>220</xdr:row>
      <xdr:rowOff>17110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136" y="33420846"/>
          <a:ext cx="6184399" cy="410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1615109</xdr:colOff>
      <xdr:row>176</xdr:row>
      <xdr:rowOff>33132</xdr:rowOff>
    </xdr:from>
    <xdr:to>
      <xdr:col>3</xdr:col>
      <xdr:colOff>1173939</xdr:colOff>
      <xdr:row>179</xdr:row>
      <xdr:rowOff>14521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5212262"/>
          <a:ext cx="4959091" cy="403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34</xdr:row>
      <xdr:rowOff>76199</xdr:rowOff>
    </xdr:from>
    <xdr:to>
      <xdr:col>3</xdr:col>
      <xdr:colOff>866775</xdr:colOff>
      <xdr:row>38</xdr:row>
      <xdr:rowOff>85724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5314949"/>
          <a:ext cx="48863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879231</xdr:colOff>
      <xdr:row>149</xdr:row>
      <xdr:rowOff>124558</xdr:rowOff>
    </xdr:from>
    <xdr:to>
      <xdr:col>3</xdr:col>
      <xdr:colOff>508782</xdr:colOff>
      <xdr:row>152</xdr:row>
      <xdr:rowOff>105948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81" y="22339789"/>
          <a:ext cx="4875628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26</xdr:row>
      <xdr:rowOff>0</xdr:rowOff>
    </xdr:from>
    <xdr:to>
      <xdr:col>2</xdr:col>
      <xdr:colOff>770353</xdr:colOff>
      <xdr:row>28</xdr:row>
      <xdr:rowOff>135255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143375"/>
          <a:ext cx="4875628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45</xdr:row>
      <xdr:rowOff>104775</xdr:rowOff>
    </xdr:from>
    <xdr:to>
      <xdr:col>2</xdr:col>
      <xdr:colOff>903703</xdr:colOff>
      <xdr:row>48</xdr:row>
      <xdr:rowOff>97155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953250"/>
          <a:ext cx="4875628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62</xdr:row>
      <xdr:rowOff>85725</xdr:rowOff>
    </xdr:from>
    <xdr:to>
      <xdr:col>6</xdr:col>
      <xdr:colOff>742950</xdr:colOff>
      <xdr:row>66</xdr:row>
      <xdr:rowOff>123825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4" y="9229725"/>
          <a:ext cx="6267451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7" activePane="bottomLeft" state="frozen"/>
      <selection activeCell="A14" sqref="A14:B14"/>
      <selection pane="bottomLeft" activeCell="G32" sqref="G3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601</v>
      </c>
      <c r="B1" s="162"/>
      <c r="C1" s="115" t="s">
        <v>495</v>
      </c>
      <c r="D1" s="116">
        <v>2024</v>
      </c>
    </row>
    <row r="2" spans="1:4" ht="16.149999999999999" customHeight="1" x14ac:dyDescent="0.2">
      <c r="A2" s="163" t="s">
        <v>494</v>
      </c>
      <c r="B2" s="164"/>
      <c r="C2" s="10" t="s">
        <v>496</v>
      </c>
      <c r="D2" s="117" t="s">
        <v>501</v>
      </c>
    </row>
    <row r="3" spans="1:4" ht="16.149999999999999" customHeight="1" x14ac:dyDescent="0.2">
      <c r="A3" s="165" t="s">
        <v>602</v>
      </c>
      <c r="B3" s="166"/>
      <c r="C3" s="10" t="s">
        <v>497</v>
      </c>
      <c r="D3" s="118">
        <v>2</v>
      </c>
    </row>
    <row r="4" spans="1:4" ht="16.149999999999999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82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81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114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1.299212598425197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25" zoomScale="160" zoomScaleNormal="160" workbookViewId="0">
      <selection sqref="A1:E220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4" t="s">
        <v>601</v>
      </c>
      <c r="B1" s="164"/>
      <c r="C1" s="164"/>
      <c r="D1" s="10" t="s">
        <v>498</v>
      </c>
      <c r="E1" s="19">
        <v>2024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9" t="s">
        <v>501</v>
      </c>
    </row>
    <row r="3" spans="1:5" s="11" customFormat="1" ht="18.95" customHeight="1" x14ac:dyDescent="0.25">
      <c r="A3" s="164" t="s">
        <v>602</v>
      </c>
      <c r="B3" s="164"/>
      <c r="C3" s="164"/>
      <c r="D3" s="10" t="s">
        <v>500</v>
      </c>
      <c r="E3" s="19">
        <v>2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86</v>
      </c>
      <c r="B8" s="39" t="s">
        <v>83</v>
      </c>
      <c r="C8" s="39" t="s">
        <v>84</v>
      </c>
      <c r="D8" s="157" t="s">
        <v>276</v>
      </c>
      <c r="E8" s="158" t="s">
        <v>597</v>
      </c>
    </row>
    <row r="9" spans="1:5" x14ac:dyDescent="0.2">
      <c r="A9" s="120">
        <v>4000</v>
      </c>
      <c r="B9" s="119" t="s">
        <v>557</v>
      </c>
      <c r="C9" s="121">
        <f>SUM(C10+C57+C69)</f>
        <v>8466416.540000001</v>
      </c>
      <c r="D9" s="80"/>
      <c r="E9" s="40"/>
    </row>
    <row r="10" spans="1:5" x14ac:dyDescent="0.2">
      <c r="A10" s="120">
        <v>4100</v>
      </c>
      <c r="B10" s="119" t="s">
        <v>223</v>
      </c>
      <c r="C10" s="121">
        <f>SUM(C11+C21+C27+C30+C36+C39+C48)</f>
        <v>580123.59</v>
      </c>
      <c r="D10" s="80"/>
      <c r="E10" s="40"/>
    </row>
    <row r="11" spans="1:5" x14ac:dyDescent="0.2">
      <c r="A11" s="120">
        <v>4110</v>
      </c>
      <c r="B11" s="119" t="s">
        <v>224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233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238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240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412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413</v>
      </c>
      <c r="C36" s="121">
        <f>SUM(C37:C38)</f>
        <v>122.59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122.59</v>
      </c>
      <c r="D37" s="80"/>
      <c r="E37" s="40"/>
    </row>
    <row r="38" spans="1:5" ht="22.5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415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493</v>
      </c>
      <c r="C48" s="121">
        <f>SUM(C49:C56)</f>
        <v>580001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419</v>
      </c>
      <c r="C51" s="45">
        <v>580001</v>
      </c>
      <c r="D51" s="80"/>
      <c r="E51" s="40"/>
    </row>
    <row r="52" spans="1:5" ht="22.5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425</v>
      </c>
      <c r="C57" s="121">
        <f>+C58+C64</f>
        <v>7852996.7999999998</v>
      </c>
      <c r="D57" s="80"/>
      <c r="E57" s="40"/>
    </row>
    <row r="58" spans="1:5" ht="22.5" x14ac:dyDescent="0.2">
      <c r="A58" s="120">
        <v>4210</v>
      </c>
      <c r="B58" s="122" t="s">
        <v>426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255</v>
      </c>
      <c r="C64" s="121">
        <f>SUM(C65:C68)</f>
        <v>7852996.7999999998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7852996.7999999998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260</v>
      </c>
      <c r="C69" s="121">
        <f>C70+C73+C79+C81+C83</f>
        <v>33296.15</v>
      </c>
      <c r="D69" s="42"/>
      <c r="E69" s="42"/>
    </row>
    <row r="70" spans="1:5" x14ac:dyDescent="0.2">
      <c r="A70" s="123">
        <v>4310</v>
      </c>
      <c r="B70" s="119" t="s">
        <v>261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263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269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270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271</v>
      </c>
      <c r="C83" s="121">
        <f>SUM(C84:C90)</f>
        <v>33296.15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33296.15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86</v>
      </c>
      <c r="B93" s="39" t="s">
        <v>83</v>
      </c>
      <c r="C93" s="39" t="s">
        <v>84</v>
      </c>
      <c r="D93" s="39" t="s">
        <v>276</v>
      </c>
      <c r="E93" s="39" t="s">
        <v>597</v>
      </c>
    </row>
    <row r="94" spans="1:5" x14ac:dyDescent="0.2">
      <c r="A94" s="123">
        <v>5000</v>
      </c>
      <c r="B94" s="119" t="s">
        <v>277</v>
      </c>
      <c r="C94" s="121">
        <f>C95+C123+C156+C166+C181+C210</f>
        <v>7638931.4800000004</v>
      </c>
      <c r="D94" s="124">
        <v>1</v>
      </c>
      <c r="E94" s="42"/>
    </row>
    <row r="95" spans="1:5" x14ac:dyDescent="0.2">
      <c r="A95" s="123">
        <v>5100</v>
      </c>
      <c r="B95" s="119" t="s">
        <v>278</v>
      </c>
      <c r="C95" s="121">
        <f>C96+C103+C113</f>
        <v>6751707.9000000004</v>
      </c>
      <c r="D95" s="124">
        <f>C95/$C$94</f>
        <v>0.88385501528284427</v>
      </c>
      <c r="E95" s="42"/>
    </row>
    <row r="96" spans="1:5" x14ac:dyDescent="0.2">
      <c r="A96" s="123">
        <v>5110</v>
      </c>
      <c r="B96" s="119" t="s">
        <v>279</v>
      </c>
      <c r="C96" s="121">
        <f>SUM(C97:C102)</f>
        <v>5600829.8399999999</v>
      </c>
      <c r="D96" s="124">
        <f t="shared" ref="D96:D159" si="0">C96/$C$94</f>
        <v>0.73319545471299341</v>
      </c>
      <c r="E96" s="42"/>
    </row>
    <row r="97" spans="1:5" x14ac:dyDescent="0.2">
      <c r="A97" s="44">
        <v>5111</v>
      </c>
      <c r="B97" s="42" t="s">
        <v>280</v>
      </c>
      <c r="C97" s="45">
        <v>3992335.31</v>
      </c>
      <c r="D97" s="46">
        <f t="shared" si="0"/>
        <v>0.52263007207913847</v>
      </c>
      <c r="E97" s="42"/>
    </row>
    <row r="98" spans="1:5" x14ac:dyDescent="0.2">
      <c r="A98" s="44">
        <v>5112</v>
      </c>
      <c r="B98" s="42" t="s">
        <v>281</v>
      </c>
      <c r="C98" s="45">
        <v>0</v>
      </c>
      <c r="D98" s="46">
        <f t="shared" si="0"/>
        <v>0</v>
      </c>
      <c r="E98" s="42"/>
    </row>
    <row r="99" spans="1:5" x14ac:dyDescent="0.2">
      <c r="A99" s="44">
        <v>5113</v>
      </c>
      <c r="B99" s="42" t="s">
        <v>282</v>
      </c>
      <c r="C99" s="45">
        <v>145.38999999999999</v>
      </c>
      <c r="D99" s="46">
        <f t="shared" si="0"/>
        <v>1.903276660887132E-5</v>
      </c>
      <c r="E99" s="42"/>
    </row>
    <row r="100" spans="1:5" x14ac:dyDescent="0.2">
      <c r="A100" s="44">
        <v>5114</v>
      </c>
      <c r="B100" s="42" t="s">
        <v>283</v>
      </c>
      <c r="C100" s="45">
        <v>869530.42</v>
      </c>
      <c r="D100" s="46">
        <f t="shared" si="0"/>
        <v>0.11382880214027001</v>
      </c>
      <c r="E100" s="42"/>
    </row>
    <row r="101" spans="1:5" x14ac:dyDescent="0.2">
      <c r="A101" s="44">
        <v>5115</v>
      </c>
      <c r="B101" s="42" t="s">
        <v>284</v>
      </c>
      <c r="C101" s="45">
        <v>738818.72</v>
      </c>
      <c r="D101" s="46">
        <f t="shared" si="0"/>
        <v>9.6717547726976064E-2</v>
      </c>
      <c r="E101" s="42"/>
    </row>
    <row r="102" spans="1:5" x14ac:dyDescent="0.2">
      <c r="A102" s="44">
        <v>5116</v>
      </c>
      <c r="B102" s="42" t="s">
        <v>285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286</v>
      </c>
      <c r="C103" s="121">
        <f>SUM(C104:C112)</f>
        <v>290163.95</v>
      </c>
      <c r="D103" s="124">
        <f t="shared" si="0"/>
        <v>3.798488712193554E-2</v>
      </c>
      <c r="E103" s="42"/>
    </row>
    <row r="104" spans="1:5" x14ac:dyDescent="0.2">
      <c r="A104" s="44">
        <v>5121</v>
      </c>
      <c r="B104" s="42" t="s">
        <v>287</v>
      </c>
      <c r="C104" s="45">
        <v>107458.62</v>
      </c>
      <c r="D104" s="46">
        <f t="shared" si="0"/>
        <v>1.4067231821799243E-2</v>
      </c>
      <c r="E104" s="42"/>
    </row>
    <row r="105" spans="1:5" x14ac:dyDescent="0.2">
      <c r="A105" s="44">
        <v>5122</v>
      </c>
      <c r="B105" s="42" t="s">
        <v>288</v>
      </c>
      <c r="C105" s="45">
        <v>2088</v>
      </c>
      <c r="D105" s="46">
        <f t="shared" si="0"/>
        <v>2.7333665781225204E-4</v>
      </c>
      <c r="E105" s="42"/>
    </row>
    <row r="106" spans="1:5" x14ac:dyDescent="0.2">
      <c r="A106" s="44">
        <v>5123</v>
      </c>
      <c r="B106" s="42" t="s">
        <v>289</v>
      </c>
      <c r="C106" s="45">
        <v>1967.05</v>
      </c>
      <c r="D106" s="46">
        <f t="shared" si="0"/>
        <v>2.5750329154673865E-4</v>
      </c>
      <c r="E106" s="42"/>
    </row>
    <row r="107" spans="1:5" x14ac:dyDescent="0.2">
      <c r="A107" s="44">
        <v>5124</v>
      </c>
      <c r="B107" s="42" t="s">
        <v>290</v>
      </c>
      <c r="C107" s="45">
        <v>5556</v>
      </c>
      <c r="D107" s="46">
        <f t="shared" si="0"/>
        <v>7.2732685383375103E-4</v>
      </c>
      <c r="E107" s="42"/>
    </row>
    <row r="108" spans="1:5" x14ac:dyDescent="0.2">
      <c r="A108" s="44">
        <v>5125</v>
      </c>
      <c r="B108" s="42" t="s">
        <v>291</v>
      </c>
      <c r="C108" s="45">
        <v>594</v>
      </c>
      <c r="D108" s="46">
        <f t="shared" si="0"/>
        <v>7.7759566446588933E-5</v>
      </c>
      <c r="E108" s="42"/>
    </row>
    <row r="109" spans="1:5" x14ac:dyDescent="0.2">
      <c r="A109" s="44">
        <v>5126</v>
      </c>
      <c r="B109" s="42" t="s">
        <v>292</v>
      </c>
      <c r="C109" s="45">
        <v>129502.23</v>
      </c>
      <c r="D109" s="46">
        <f t="shared" si="0"/>
        <v>1.6952924677889634E-2</v>
      </c>
      <c r="E109" s="42"/>
    </row>
    <row r="110" spans="1:5" x14ac:dyDescent="0.2">
      <c r="A110" s="44">
        <v>5127</v>
      </c>
      <c r="B110" s="42" t="s">
        <v>293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294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295</v>
      </c>
      <c r="C112" s="45">
        <v>42998.05</v>
      </c>
      <c r="D112" s="46">
        <f t="shared" si="0"/>
        <v>5.6288042526073294E-3</v>
      </c>
      <c r="E112" s="42"/>
    </row>
    <row r="113" spans="1:5" x14ac:dyDescent="0.2">
      <c r="A113" s="123">
        <v>5130</v>
      </c>
      <c r="B113" s="119" t="s">
        <v>296</v>
      </c>
      <c r="C113" s="121">
        <f>SUM(C114:C122)</f>
        <v>860714.11</v>
      </c>
      <c r="D113" s="124">
        <f t="shared" si="0"/>
        <v>0.11267467344791525</v>
      </c>
      <c r="E113" s="42"/>
    </row>
    <row r="114" spans="1:5" x14ac:dyDescent="0.2">
      <c r="A114" s="44">
        <v>5131</v>
      </c>
      <c r="B114" s="42" t="s">
        <v>297</v>
      </c>
      <c r="C114" s="45">
        <v>48901.34</v>
      </c>
      <c r="D114" s="46">
        <f t="shared" si="0"/>
        <v>6.4015942711401295E-3</v>
      </c>
      <c r="E114" s="42"/>
    </row>
    <row r="115" spans="1:5" x14ac:dyDescent="0.2">
      <c r="A115" s="44">
        <v>5132</v>
      </c>
      <c r="B115" s="42" t="s">
        <v>298</v>
      </c>
      <c r="C115" s="45">
        <v>89533.7</v>
      </c>
      <c r="D115" s="46">
        <f t="shared" si="0"/>
        <v>1.1720709923163231E-2</v>
      </c>
      <c r="E115" s="42"/>
    </row>
    <row r="116" spans="1:5" x14ac:dyDescent="0.2">
      <c r="A116" s="44">
        <v>5133</v>
      </c>
      <c r="B116" s="42" t="s">
        <v>299</v>
      </c>
      <c r="C116" s="45">
        <v>98878.6</v>
      </c>
      <c r="D116" s="46">
        <f t="shared" si="0"/>
        <v>1.2944035466070184E-2</v>
      </c>
      <c r="E116" s="42"/>
    </row>
    <row r="117" spans="1:5" x14ac:dyDescent="0.2">
      <c r="A117" s="44">
        <v>5134</v>
      </c>
      <c r="B117" s="42" t="s">
        <v>300</v>
      </c>
      <c r="C117" s="45">
        <v>130019.56</v>
      </c>
      <c r="D117" s="46">
        <f t="shared" si="0"/>
        <v>1.7020647500296728E-2</v>
      </c>
      <c r="E117" s="42"/>
    </row>
    <row r="118" spans="1:5" x14ac:dyDescent="0.2">
      <c r="A118" s="44">
        <v>5135</v>
      </c>
      <c r="B118" s="42" t="s">
        <v>301</v>
      </c>
      <c r="C118" s="45">
        <v>337256.75</v>
      </c>
      <c r="D118" s="46">
        <f t="shared" si="0"/>
        <v>4.4149728385834398E-2</v>
      </c>
      <c r="E118" s="42"/>
    </row>
    <row r="119" spans="1:5" x14ac:dyDescent="0.2">
      <c r="A119" s="44">
        <v>5136</v>
      </c>
      <c r="B119" s="42" t="s">
        <v>302</v>
      </c>
      <c r="C119" s="45">
        <v>0</v>
      </c>
      <c r="D119" s="46">
        <f t="shared" si="0"/>
        <v>0</v>
      </c>
      <c r="E119" s="42"/>
    </row>
    <row r="120" spans="1:5" x14ac:dyDescent="0.2">
      <c r="A120" s="44">
        <v>5137</v>
      </c>
      <c r="B120" s="42" t="s">
        <v>303</v>
      </c>
      <c r="C120" s="45">
        <v>0</v>
      </c>
      <c r="D120" s="46">
        <f t="shared" si="0"/>
        <v>0</v>
      </c>
      <c r="E120" s="42"/>
    </row>
    <row r="121" spans="1:5" x14ac:dyDescent="0.2">
      <c r="A121" s="44">
        <v>5138</v>
      </c>
      <c r="B121" s="42" t="s">
        <v>304</v>
      </c>
      <c r="C121" s="45">
        <v>10709.54</v>
      </c>
      <c r="D121" s="46">
        <f t="shared" si="0"/>
        <v>1.4019683286909128E-3</v>
      </c>
      <c r="E121" s="42"/>
    </row>
    <row r="122" spans="1:5" x14ac:dyDescent="0.2">
      <c r="A122" s="44">
        <v>5139</v>
      </c>
      <c r="B122" s="42" t="s">
        <v>305</v>
      </c>
      <c r="C122" s="45">
        <v>145414.62</v>
      </c>
      <c r="D122" s="46">
        <f t="shared" si="0"/>
        <v>1.9035989572719663E-2</v>
      </c>
      <c r="E122" s="42"/>
    </row>
    <row r="123" spans="1:5" x14ac:dyDescent="0.2">
      <c r="A123" s="123">
        <v>5200</v>
      </c>
      <c r="B123" s="119" t="s">
        <v>306</v>
      </c>
      <c r="C123" s="121">
        <f>C124+C127+C130+C133+C138+C142+C145+C147+C153</f>
        <v>887223.58000000007</v>
      </c>
      <c r="D123" s="124">
        <f t="shared" si="0"/>
        <v>0.11614498471715576</v>
      </c>
      <c r="E123" s="42"/>
    </row>
    <row r="124" spans="1:5" x14ac:dyDescent="0.2">
      <c r="A124" s="123">
        <v>5210</v>
      </c>
      <c r="B124" s="119" t="s">
        <v>307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310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257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313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258</v>
      </c>
      <c r="C133" s="121">
        <f>SUM(C134:C137)</f>
        <v>851938.18</v>
      </c>
      <c r="D133" s="124">
        <f t="shared" si="0"/>
        <v>0.11152583083517853</v>
      </c>
      <c r="E133" s="42"/>
    </row>
    <row r="134" spans="1:5" x14ac:dyDescent="0.2">
      <c r="A134" s="44">
        <v>5241</v>
      </c>
      <c r="B134" s="42" t="s">
        <v>315</v>
      </c>
      <c r="C134" s="45">
        <v>698293.5</v>
      </c>
      <c r="D134" s="46">
        <f t="shared" si="0"/>
        <v>9.1412457596752775E-2</v>
      </c>
      <c r="E134" s="42"/>
    </row>
    <row r="135" spans="1:5" x14ac:dyDescent="0.2">
      <c r="A135" s="44">
        <v>5242</v>
      </c>
      <c r="B135" s="42" t="s">
        <v>316</v>
      </c>
      <c r="C135" s="45">
        <v>93000</v>
      </c>
      <c r="D135" s="46">
        <f t="shared" si="0"/>
        <v>1.2174477574970996E-2</v>
      </c>
      <c r="E135" s="42"/>
    </row>
    <row r="136" spans="1:5" x14ac:dyDescent="0.2">
      <c r="A136" s="44">
        <v>5243</v>
      </c>
      <c r="B136" s="42" t="s">
        <v>317</v>
      </c>
      <c r="C136" s="45">
        <v>60644.68</v>
      </c>
      <c r="D136" s="46">
        <f t="shared" si="0"/>
        <v>7.9388956634547526E-3</v>
      </c>
      <c r="E136" s="42"/>
    </row>
    <row r="137" spans="1:5" x14ac:dyDescent="0.2">
      <c r="A137" s="44">
        <v>5244</v>
      </c>
      <c r="B137" s="42" t="s">
        <v>318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259</v>
      </c>
      <c r="C138" s="121">
        <f>SUM(C139:C141)</f>
        <v>35285.4</v>
      </c>
      <c r="D138" s="124">
        <f t="shared" si="0"/>
        <v>4.6191538819772213E-3</v>
      </c>
      <c r="E138" s="42"/>
    </row>
    <row r="139" spans="1:5" x14ac:dyDescent="0.2">
      <c r="A139" s="44">
        <v>5251</v>
      </c>
      <c r="B139" s="42" t="s">
        <v>319</v>
      </c>
      <c r="C139" s="45">
        <v>35285.4</v>
      </c>
      <c r="D139" s="46">
        <f t="shared" si="0"/>
        <v>4.6191538819772213E-3</v>
      </c>
      <c r="E139" s="42"/>
    </row>
    <row r="140" spans="1:5" x14ac:dyDescent="0.2">
      <c r="A140" s="44">
        <v>5252</v>
      </c>
      <c r="B140" s="42" t="s">
        <v>320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322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325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327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333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336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252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253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254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341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343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344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347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350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353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354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357</v>
      </c>
      <c r="C181" s="121">
        <f>C182+C191+C194+C200</f>
        <v>0</v>
      </c>
      <c r="D181" s="124">
        <f t="shared" si="1"/>
        <v>0</v>
      </c>
      <c r="E181" s="42"/>
    </row>
    <row r="182" spans="1:5" x14ac:dyDescent="0.2">
      <c r="A182" s="123">
        <v>5510</v>
      </c>
      <c r="B182" s="119" t="s">
        <v>358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368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374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382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115" zoomScaleNormal="115" workbookViewId="0">
      <selection activeCell="E13" sqref="E1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601</v>
      </c>
      <c r="B1" s="171"/>
      <c r="C1" s="171"/>
      <c r="D1" s="171"/>
      <c r="E1" s="171"/>
      <c r="F1" s="171"/>
      <c r="G1" s="10" t="s">
        <v>498</v>
      </c>
      <c r="H1" s="19">
        <v>2024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9" t="s">
        <v>501</v>
      </c>
    </row>
    <row r="3" spans="1:8" s="11" customFormat="1" ht="18.95" customHeight="1" x14ac:dyDescent="0.25">
      <c r="A3" s="170" t="s">
        <v>602</v>
      </c>
      <c r="B3" s="171"/>
      <c r="C3" s="171"/>
      <c r="D3" s="171"/>
      <c r="E3" s="171"/>
      <c r="F3" s="171"/>
      <c r="G3" s="10" t="s">
        <v>500</v>
      </c>
      <c r="H3" s="19">
        <v>2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0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0</v>
      </c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115</v>
      </c>
    </row>
    <row r="15" spans="1:8" x14ac:dyDescent="0.2">
      <c r="A15" s="16">
        <v>1122</v>
      </c>
      <c r="B15" s="14" t="s">
        <v>121</v>
      </c>
      <c r="C15" s="18">
        <v>4681.5</v>
      </c>
      <c r="D15" s="18">
        <v>4681.5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21161.24</v>
      </c>
      <c r="D20" s="18">
        <v>21161.24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18000</v>
      </c>
      <c r="D21" s="18">
        <v>18000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996590.32</v>
      </c>
      <c r="D23" s="18">
        <v>996590.32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">
        <f>C42</f>
        <v>611935.4</v>
      </c>
    </row>
    <row r="42" spans="1:8" x14ac:dyDescent="0.2">
      <c r="A42" s="16">
        <v>1151</v>
      </c>
      <c r="B42" s="14" t="s">
        <v>145</v>
      </c>
      <c r="C42" s="18">
        <v>611935.4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6741995.5300000003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150</v>
      </c>
      <c r="C57" s="18">
        <v>6741995.5300000003</v>
      </c>
      <c r="D57" s="144"/>
      <c r="E57" s="144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0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157</v>
      </c>
      <c r="C64" s="18">
        <f>SUM(C65:C72)</f>
        <v>3332084.8200000003</v>
      </c>
      <c r="D64" s="18">
        <f t="shared" ref="D64:E64" si="0">SUM(D65:D72)</f>
        <v>0</v>
      </c>
      <c r="E64" s="18">
        <f t="shared" si="0"/>
        <v>2445162.7200000002</v>
      </c>
    </row>
    <row r="65" spans="1:9" x14ac:dyDescent="0.2">
      <c r="A65" s="16">
        <v>1241</v>
      </c>
      <c r="B65" s="14" t="s">
        <v>158</v>
      </c>
      <c r="C65" s="18">
        <v>1254814.22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159</v>
      </c>
      <c r="C66" s="18">
        <v>87216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160</v>
      </c>
      <c r="C67" s="18">
        <v>299938.63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161</v>
      </c>
      <c r="C68" s="18">
        <v>1660131.97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162</v>
      </c>
      <c r="C69" s="18">
        <v>0</v>
      </c>
      <c r="D69" s="18">
        <v>0</v>
      </c>
      <c r="E69" s="18">
        <v>2445162.7200000002</v>
      </c>
    </row>
    <row r="70" spans="1:9" x14ac:dyDescent="0.2">
      <c r="A70" s="16">
        <v>1246</v>
      </c>
      <c r="B70" s="14" t="s">
        <v>163</v>
      </c>
      <c r="C70" s="18">
        <v>29984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164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89749.2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168</v>
      </c>
      <c r="C77" s="18">
        <v>82209.2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169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7540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8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8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8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8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8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8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4346109.1399999997</v>
      </c>
      <c r="D110" s="18">
        <f>SUM(D111:D119)</f>
        <v>4346109.1399999997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2809866.57</v>
      </c>
      <c r="D111" s="18">
        <f>C111</f>
        <v>2809866.57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952308.79</v>
      </c>
      <c r="D112" s="18">
        <f t="shared" ref="D112:D119" si="1">C112</f>
        <v>952308.79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100000</v>
      </c>
      <c r="D116" s="18">
        <f t="shared" si="1"/>
        <v>100000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466232.23</v>
      </c>
      <c r="D117" s="18">
        <f t="shared" si="1"/>
        <v>466232.23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17701.55</v>
      </c>
      <c r="D119" s="18">
        <f t="shared" si="1"/>
        <v>17701.55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25" t="s">
        <v>570</v>
      </c>
      <c r="B153" s="125"/>
      <c r="C153" s="125"/>
      <c r="D153" s="125"/>
      <c r="E153" s="125"/>
    </row>
    <row r="154" spans="1:5" x14ac:dyDescent="0.2">
      <c r="A154" s="126" t="s">
        <v>86</v>
      </c>
      <c r="B154" s="126" t="s">
        <v>83</v>
      </c>
      <c r="C154" s="126" t="s">
        <v>84</v>
      </c>
      <c r="D154" s="127" t="s">
        <v>87</v>
      </c>
      <c r="E154" s="127" t="s">
        <v>127</v>
      </c>
    </row>
    <row r="155" spans="1:5" x14ac:dyDescent="0.2">
      <c r="A155" s="128">
        <v>2170</v>
      </c>
      <c r="B155" s="129" t="s">
        <v>571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572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573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574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575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576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577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578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579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580</v>
      </c>
      <c r="B165" s="125"/>
      <c r="C165" s="125"/>
      <c r="D165" s="125"/>
      <c r="E165" s="125"/>
    </row>
    <row r="166" spans="1:5" x14ac:dyDescent="0.2">
      <c r="A166" s="126" t="s">
        <v>86</v>
      </c>
      <c r="B166" s="126" t="s">
        <v>83</v>
      </c>
      <c r="C166" s="126" t="s">
        <v>84</v>
      </c>
      <c r="D166" s="127" t="s">
        <v>87</v>
      </c>
      <c r="E166" s="127" t="s">
        <v>127</v>
      </c>
    </row>
    <row r="167" spans="1:5" x14ac:dyDescent="0.2">
      <c r="A167" s="128">
        <v>2190</v>
      </c>
      <c r="B167" s="129" t="s">
        <v>581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582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583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218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518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25" sqref="C25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2" t="s">
        <v>601</v>
      </c>
      <c r="B1" s="172"/>
      <c r="C1" s="172"/>
      <c r="D1" s="21" t="s">
        <v>498</v>
      </c>
      <c r="E1" s="22">
        <v>2024</v>
      </c>
    </row>
    <row r="2" spans="1:5" ht="18.95" customHeight="1" x14ac:dyDescent="0.2">
      <c r="A2" s="172" t="s">
        <v>504</v>
      </c>
      <c r="B2" s="172"/>
      <c r="C2" s="172"/>
      <c r="D2" s="21" t="s">
        <v>499</v>
      </c>
      <c r="E2" s="22" t="s">
        <v>501</v>
      </c>
    </row>
    <row r="3" spans="1:5" ht="18.95" customHeight="1" x14ac:dyDescent="0.2">
      <c r="A3" s="172" t="s">
        <v>602</v>
      </c>
      <c r="B3" s="172"/>
      <c r="C3" s="172"/>
      <c r="D3" s="21" t="s">
        <v>500</v>
      </c>
      <c r="E3" s="22">
        <v>2</v>
      </c>
    </row>
    <row r="4" spans="1:5" ht="18.95" customHeight="1" x14ac:dyDescent="0.2">
      <c r="A4" s="172" t="s">
        <v>516</v>
      </c>
      <c r="B4" s="172"/>
      <c r="C4" s="172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253</v>
      </c>
      <c r="C9" s="28">
        <v>2366203.4700000002</v>
      </c>
    </row>
    <row r="10" spans="1:5" x14ac:dyDescent="0.2">
      <c r="A10" s="27">
        <v>3120</v>
      </c>
      <c r="B10" s="23" t="s">
        <v>384</v>
      </c>
      <c r="C10" s="28">
        <v>0.01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108</v>
      </c>
      <c r="B13" s="25"/>
      <c r="C13" s="25"/>
      <c r="D13" s="25"/>
      <c r="E13" s="25"/>
    </row>
    <row r="14" spans="1:5" x14ac:dyDescent="0.2">
      <c r="A14" s="26" t="s">
        <v>86</v>
      </c>
      <c r="B14" s="26" t="s">
        <v>83</v>
      </c>
      <c r="C14" s="26" t="s">
        <v>84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827485.06</v>
      </c>
    </row>
    <row r="16" spans="1:5" x14ac:dyDescent="0.2">
      <c r="A16" s="27">
        <v>3220</v>
      </c>
      <c r="B16" s="23" t="s">
        <v>388</v>
      </c>
      <c r="C16" s="28">
        <v>7091688.5999999996</v>
      </c>
    </row>
    <row r="17" spans="1:3" x14ac:dyDescent="0.2">
      <c r="A17" s="27">
        <v>3230</v>
      </c>
      <c r="B17" s="23" t="s">
        <v>389</v>
      </c>
      <c r="C17" s="28">
        <f>SUM(C18:C21)</f>
        <v>0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30" spans="1:3" x14ac:dyDescent="0.2">
      <c r="B30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1.1023622047244095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139" zoomScale="130" zoomScaleNormal="130" workbookViewId="0">
      <selection activeCell="B161" sqref="B161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2" t="s">
        <v>601</v>
      </c>
      <c r="B1" s="172"/>
      <c r="C1" s="172"/>
      <c r="D1" s="21" t="s">
        <v>498</v>
      </c>
      <c r="E1" s="22">
        <v>2024</v>
      </c>
    </row>
    <row r="2" spans="1:5" s="29" customFormat="1" ht="18.95" customHeight="1" x14ac:dyDescent="0.25">
      <c r="A2" s="172" t="s">
        <v>505</v>
      </c>
      <c r="B2" s="172"/>
      <c r="C2" s="172"/>
      <c r="D2" s="21" t="s">
        <v>499</v>
      </c>
      <c r="E2" s="22" t="s">
        <v>501</v>
      </c>
    </row>
    <row r="3" spans="1:5" s="29" customFormat="1" ht="18.95" customHeight="1" x14ac:dyDescent="0.25">
      <c r="A3" s="172" t="s">
        <v>602</v>
      </c>
      <c r="B3" s="172"/>
      <c r="C3" s="172"/>
      <c r="D3" s="21" t="s">
        <v>500</v>
      </c>
      <c r="E3" s="22">
        <v>2</v>
      </c>
    </row>
    <row r="4" spans="1:5" s="29" customFormat="1" ht="18.95" customHeight="1" x14ac:dyDescent="0.25">
      <c r="A4" s="172" t="s">
        <v>516</v>
      </c>
      <c r="B4" s="172"/>
      <c r="C4" s="172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55"/>
    </row>
    <row r="8" spans="1:5" x14ac:dyDescent="0.2">
      <c r="A8" s="26" t="s">
        <v>86</v>
      </c>
      <c r="B8" s="26" t="s">
        <v>83</v>
      </c>
      <c r="C8" s="83">
        <v>2024</v>
      </c>
      <c r="D8" s="83">
        <v>2023</v>
      </c>
      <c r="E8" s="156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5338926.8899999997</v>
      </c>
      <c r="D10" s="28">
        <v>5202255.29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5338926.8899999997</v>
      </c>
      <c r="D16" s="84">
        <f>SUM(D9:D15)</f>
        <v>5202255.29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86</v>
      </c>
      <c r="B20" s="26" t="s">
        <v>83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149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155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f>SUM(C30:C37)</f>
        <v>0</v>
      </c>
      <c r="D29" s="84">
        <f>SUM(D30:D37)</f>
        <v>169854.36</v>
      </c>
    </row>
    <row r="30" spans="1:4" x14ac:dyDescent="0.2">
      <c r="A30" s="27">
        <v>1241</v>
      </c>
      <c r="B30" s="23" t="s">
        <v>158</v>
      </c>
      <c r="C30" s="28">
        <v>0</v>
      </c>
      <c r="D30" s="28">
        <v>169854.36</v>
      </c>
    </row>
    <row r="31" spans="1:4" x14ac:dyDescent="0.2">
      <c r="A31" s="27">
        <v>1242</v>
      </c>
      <c r="B31" s="23" t="s">
        <v>159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160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161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167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168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169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170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171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172</v>
      </c>
      <c r="C43" s="136">
        <v>0</v>
      </c>
      <c r="D43" s="136">
        <v>0</v>
      </c>
    </row>
    <row r="44" spans="1:5" x14ac:dyDescent="0.2">
      <c r="B44" s="85" t="s">
        <v>520</v>
      </c>
      <c r="C44" s="84">
        <f>C21+C29+C38</f>
        <v>0</v>
      </c>
      <c r="D44" s="84">
        <f>D21+D29+D38</f>
        <v>169854.36</v>
      </c>
    </row>
    <row r="45" spans="1:5" x14ac:dyDescent="0.2">
      <c r="E45" s="154"/>
    </row>
    <row r="46" spans="1:5" x14ac:dyDescent="0.2">
      <c r="A46" s="25" t="s">
        <v>592</v>
      </c>
      <c r="B46" s="25"/>
      <c r="C46" s="25"/>
      <c r="D46" s="25"/>
      <c r="E46" s="155"/>
    </row>
    <row r="47" spans="1:5" x14ac:dyDescent="0.2">
      <c r="A47" s="26" t="s">
        <v>86</v>
      </c>
      <c r="B47" s="26" t="s">
        <v>83</v>
      </c>
      <c r="C47" s="83">
        <v>2024</v>
      </c>
      <c r="D47" s="83">
        <v>2023</v>
      </c>
      <c r="E47" s="156"/>
    </row>
    <row r="48" spans="1:5" x14ac:dyDescent="0.2">
      <c r="A48" s="34">
        <v>3210</v>
      </c>
      <c r="B48" s="35" t="s">
        <v>521</v>
      </c>
      <c r="C48" s="84">
        <v>827485.06</v>
      </c>
      <c r="D48" s="84">
        <v>58701.71</v>
      </c>
      <c r="E48" s="154"/>
    </row>
    <row r="49" spans="1:4" x14ac:dyDescent="0.2">
      <c r="A49" s="27"/>
      <c r="B49" s="85" t="s">
        <v>510</v>
      </c>
      <c r="C49" s="84">
        <f>C54+C66+C94+C97+C50</f>
        <v>22181</v>
      </c>
      <c r="D49" s="84">
        <f>D54+D66+D94+D97+D50</f>
        <v>1187221.27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1" t="s">
        <v>145</v>
      </c>
      <c r="C51" s="152">
        <f>C52</f>
        <v>0</v>
      </c>
      <c r="D51" s="152">
        <f>D52</f>
        <v>0</v>
      </c>
    </row>
    <row r="52" spans="1:4" x14ac:dyDescent="0.2">
      <c r="A52" s="128">
        <v>5120</v>
      </c>
      <c r="B52" s="153" t="s">
        <v>145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0</v>
      </c>
      <c r="D66" s="84">
        <f>D67+D76+D79+D85</f>
        <v>381592.77999999997</v>
      </c>
    </row>
    <row r="67" spans="1:4" x14ac:dyDescent="0.2">
      <c r="A67" s="27">
        <v>5510</v>
      </c>
      <c r="B67" s="23" t="s">
        <v>358</v>
      </c>
      <c r="C67" s="28">
        <f>SUM(C68:C75)</f>
        <v>0</v>
      </c>
      <c r="D67" s="28">
        <f>SUM(D68:D75)</f>
        <v>381592.77999999997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0</v>
      </c>
      <c r="D72" s="28">
        <v>374527.61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0</v>
      </c>
      <c r="D74" s="28">
        <v>7065.17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522</v>
      </c>
      <c r="C97" s="84">
        <f>SUM(C98:C102)</f>
        <v>22181</v>
      </c>
      <c r="D97" s="84">
        <f>SUM(D98:D102)</f>
        <v>805628.49000000011</v>
      </c>
    </row>
    <row r="98" spans="1:4" x14ac:dyDescent="0.2">
      <c r="A98" s="27">
        <v>2111</v>
      </c>
      <c r="B98" s="23" t="s">
        <v>523</v>
      </c>
      <c r="C98" s="28">
        <v>0</v>
      </c>
      <c r="D98" s="28">
        <v>689784.06</v>
      </c>
    </row>
    <row r="99" spans="1:4" x14ac:dyDescent="0.2">
      <c r="A99" s="27">
        <v>2112</v>
      </c>
      <c r="B99" s="23" t="s">
        <v>524</v>
      </c>
      <c r="C99" s="28">
        <v>0</v>
      </c>
      <c r="D99" s="28">
        <v>31020.639999999999</v>
      </c>
    </row>
    <row r="100" spans="1:4" x14ac:dyDescent="0.2">
      <c r="A100" s="27">
        <v>2112</v>
      </c>
      <c r="B100" s="23" t="s">
        <v>525</v>
      </c>
      <c r="C100" s="28">
        <v>22181</v>
      </c>
      <c r="D100" s="28">
        <v>83020.789999999994</v>
      </c>
    </row>
    <row r="101" spans="1:4" x14ac:dyDescent="0.2">
      <c r="A101" s="27">
        <v>2115</v>
      </c>
      <c r="B101" s="23" t="s">
        <v>526</v>
      </c>
      <c r="C101" s="28">
        <v>0</v>
      </c>
      <c r="D101" s="28">
        <v>1803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541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173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596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50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50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50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50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50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50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50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50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50">
        <v>0</v>
      </c>
    </row>
    <row r="127" spans="1:4" x14ac:dyDescent="0.2">
      <c r="A127" s="139">
        <v>4390</v>
      </c>
      <c r="B127" s="140" t="s">
        <v>271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272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431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273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274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275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432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271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529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530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534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4" x14ac:dyDescent="0.2">
      <c r="A145" s="27"/>
      <c r="B145" s="91" t="s">
        <v>539</v>
      </c>
      <c r="C145" s="84">
        <f>C48+C49+C103-C109-C112</f>
        <v>849666.06</v>
      </c>
      <c r="D145" s="84">
        <f>D48+D49+D103-D109-D112</f>
        <v>1245922.98</v>
      </c>
    </row>
    <row r="147" spans="1:4" x14ac:dyDescent="0.2">
      <c r="B147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workbookViewId="0">
      <selection activeCell="A43" sqref="A43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3" t="s">
        <v>601</v>
      </c>
      <c r="B1" s="174"/>
      <c r="C1" s="175"/>
    </row>
    <row r="2" spans="1:3" s="30" customFormat="1" ht="18" customHeight="1" x14ac:dyDescent="0.25">
      <c r="A2" s="176" t="s">
        <v>506</v>
      </c>
      <c r="B2" s="177"/>
      <c r="C2" s="178"/>
    </row>
    <row r="3" spans="1:3" s="30" customFormat="1" ht="18" customHeight="1" x14ac:dyDescent="0.25">
      <c r="A3" s="176" t="s">
        <v>602</v>
      </c>
      <c r="B3" s="177"/>
      <c r="C3" s="178"/>
    </row>
    <row r="4" spans="1:3" s="32" customFormat="1" ht="18" customHeight="1" x14ac:dyDescent="0.2">
      <c r="A4" s="179" t="s">
        <v>507</v>
      </c>
      <c r="B4" s="180"/>
      <c r="C4" s="181"/>
    </row>
    <row r="5" spans="1:3" s="32" customFormat="1" ht="18" customHeight="1" x14ac:dyDescent="0.2">
      <c r="A5" s="182" t="s">
        <v>406</v>
      </c>
      <c r="B5" s="183"/>
      <c r="C5" s="145">
        <v>2024</v>
      </c>
    </row>
    <row r="6" spans="1:3" x14ac:dyDescent="0.2">
      <c r="A6" s="47" t="s">
        <v>435</v>
      </c>
      <c r="B6" s="47"/>
      <c r="C6" s="92">
        <v>8466416.5399999991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0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446</v>
      </c>
      <c r="C17" s="94">
        <v>0</v>
      </c>
    </row>
    <row r="18" spans="1:3" x14ac:dyDescent="0.2">
      <c r="A18" s="59">
        <v>3.2</v>
      </c>
      <c r="B18" s="52" t="s">
        <v>444</v>
      </c>
      <c r="C18" s="94">
        <v>0</v>
      </c>
    </row>
    <row r="19" spans="1:3" x14ac:dyDescent="0.2">
      <c r="A19" s="59">
        <v>3.3</v>
      </c>
      <c r="B19" s="54" t="s">
        <v>445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92">
        <f>C6+C8-C16</f>
        <v>8466416.5399999991</v>
      </c>
    </row>
    <row r="23" spans="1:3" x14ac:dyDescent="0.2">
      <c r="B23" s="31" t="s">
        <v>603</v>
      </c>
    </row>
    <row r="24" spans="1:3" x14ac:dyDescent="0.2">
      <c r="B24" s="31" t="s">
        <v>604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zoomScaleNormal="100" workbookViewId="0">
      <selection sqref="A1:C49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4" t="s">
        <v>601</v>
      </c>
      <c r="B1" s="185"/>
      <c r="C1" s="186"/>
    </row>
    <row r="2" spans="1:3" s="33" customFormat="1" ht="18.95" customHeight="1" x14ac:dyDescent="0.25">
      <c r="A2" s="187" t="s">
        <v>508</v>
      </c>
      <c r="B2" s="188"/>
      <c r="C2" s="189"/>
    </row>
    <row r="3" spans="1:3" s="33" customFormat="1" ht="18.95" customHeight="1" x14ac:dyDescent="0.25">
      <c r="A3" s="187" t="s">
        <v>602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15" customHeight="1" x14ac:dyDescent="0.2">
      <c r="A5" s="190" t="s">
        <v>406</v>
      </c>
      <c r="B5" s="191"/>
      <c r="C5" s="145">
        <v>2024</v>
      </c>
    </row>
    <row r="6" spans="1:3" x14ac:dyDescent="0.2">
      <c r="A6" s="72" t="s">
        <v>448</v>
      </c>
      <c r="B6" s="47"/>
      <c r="C6" s="96">
        <v>7638931.4800000004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0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158</v>
      </c>
      <c r="C11" s="97">
        <v>0</v>
      </c>
    </row>
    <row r="12" spans="1:3" x14ac:dyDescent="0.2">
      <c r="A12" s="78">
        <v>2.4</v>
      </c>
      <c r="B12" s="65" t="s">
        <v>159</v>
      </c>
      <c r="C12" s="97">
        <v>0</v>
      </c>
    </row>
    <row r="13" spans="1:3" x14ac:dyDescent="0.2">
      <c r="A13" s="78">
        <v>2.5</v>
      </c>
      <c r="B13" s="65" t="s">
        <v>160</v>
      </c>
      <c r="C13" s="97">
        <v>0</v>
      </c>
    </row>
    <row r="14" spans="1:3" x14ac:dyDescent="0.2">
      <c r="A14" s="78">
        <v>2.6</v>
      </c>
      <c r="B14" s="65" t="s">
        <v>161</v>
      </c>
      <c r="C14" s="97">
        <v>0</v>
      </c>
    </row>
    <row r="15" spans="1:3" x14ac:dyDescent="0.2">
      <c r="A15" s="78">
        <v>2.7</v>
      </c>
      <c r="B15" s="65" t="s">
        <v>162</v>
      </c>
      <c r="C15" s="97">
        <v>0</v>
      </c>
    </row>
    <row r="16" spans="1:3" x14ac:dyDescent="0.2">
      <c r="A16" s="78">
        <v>2.8</v>
      </c>
      <c r="B16" s="65" t="s">
        <v>163</v>
      </c>
      <c r="C16" s="97">
        <v>0</v>
      </c>
    </row>
    <row r="17" spans="1:3" x14ac:dyDescent="0.2">
      <c r="A17" s="78">
        <v>2.9</v>
      </c>
      <c r="B17" s="65" t="s">
        <v>165</v>
      </c>
      <c r="C17" s="97">
        <v>0</v>
      </c>
    </row>
    <row r="18" spans="1:3" x14ac:dyDescent="0.2">
      <c r="A18" s="78" t="s">
        <v>450</v>
      </c>
      <c r="B18" s="65" t="s">
        <v>451</v>
      </c>
      <c r="C18" s="97">
        <v>0</v>
      </c>
    </row>
    <row r="19" spans="1:3" x14ac:dyDescent="0.2">
      <c r="A19" s="78" t="s">
        <v>476</v>
      </c>
      <c r="B19" s="65" t="s">
        <v>167</v>
      </c>
      <c r="C19" s="97">
        <v>0</v>
      </c>
    </row>
    <row r="20" spans="1:3" x14ac:dyDescent="0.2">
      <c r="A20" s="78" t="s">
        <v>477</v>
      </c>
      <c r="B20" s="65" t="s">
        <v>452</v>
      </c>
      <c r="C20" s="97">
        <v>0</v>
      </c>
    </row>
    <row r="21" spans="1:3" x14ac:dyDescent="0.2">
      <c r="A21" s="78" t="s">
        <v>478</v>
      </c>
      <c r="B21" s="65" t="s">
        <v>453</v>
      </c>
      <c r="C21" s="97">
        <v>0</v>
      </c>
    </row>
    <row r="22" spans="1:3" x14ac:dyDescent="0.2">
      <c r="A22" s="78" t="s">
        <v>479</v>
      </c>
      <c r="B22" s="65" t="s">
        <v>454</v>
      </c>
      <c r="C22" s="97">
        <v>0</v>
      </c>
    </row>
    <row r="23" spans="1:3" x14ac:dyDescent="0.2">
      <c r="A23" s="78" t="s">
        <v>455</v>
      </c>
      <c r="B23" s="65" t="s">
        <v>456</v>
      </c>
      <c r="C23" s="97">
        <v>0</v>
      </c>
    </row>
    <row r="24" spans="1:3" x14ac:dyDescent="0.2">
      <c r="A24" s="78" t="s">
        <v>457</v>
      </c>
      <c r="B24" s="65" t="s">
        <v>458</v>
      </c>
      <c r="C24" s="97">
        <v>0</v>
      </c>
    </row>
    <row r="25" spans="1:3" x14ac:dyDescent="0.2">
      <c r="A25" s="78" t="s">
        <v>459</v>
      </c>
      <c r="B25" s="65" t="s">
        <v>460</v>
      </c>
      <c r="C25" s="97">
        <v>0</v>
      </c>
    </row>
    <row r="26" spans="1:3" x14ac:dyDescent="0.2">
      <c r="A26" s="78" t="s">
        <v>461</v>
      </c>
      <c r="B26" s="65" t="s">
        <v>462</v>
      </c>
      <c r="C26" s="97">
        <v>0</v>
      </c>
    </row>
    <row r="27" spans="1:3" x14ac:dyDescent="0.2">
      <c r="A27" s="78" t="s">
        <v>463</v>
      </c>
      <c r="B27" s="65" t="s">
        <v>464</v>
      </c>
      <c r="C27" s="97">
        <v>0</v>
      </c>
    </row>
    <row r="28" spans="1:3" x14ac:dyDescent="0.2">
      <c r="A28" s="78" t="s">
        <v>465</v>
      </c>
      <c r="B28" s="65" t="s">
        <v>466</v>
      </c>
      <c r="C28" s="97">
        <v>0</v>
      </c>
    </row>
    <row r="29" spans="1:3" x14ac:dyDescent="0.2">
      <c r="A29" s="78" t="s">
        <v>467</v>
      </c>
      <c r="B29" s="73" t="s">
        <v>468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98">
        <f>SUM(C32:C38)</f>
        <v>0</v>
      </c>
    </row>
    <row r="32" spans="1:3" x14ac:dyDescent="0.2">
      <c r="A32" s="78" t="s">
        <v>470</v>
      </c>
      <c r="B32" s="65" t="s">
        <v>358</v>
      </c>
      <c r="C32" s="97">
        <v>0</v>
      </c>
    </row>
    <row r="33" spans="1:3" x14ac:dyDescent="0.2">
      <c r="A33" s="78" t="s">
        <v>471</v>
      </c>
      <c r="B33" s="65" t="s">
        <v>40</v>
      </c>
      <c r="C33" s="97">
        <v>0</v>
      </c>
    </row>
    <row r="34" spans="1:3" x14ac:dyDescent="0.2">
      <c r="A34" s="78" t="s">
        <v>472</v>
      </c>
      <c r="B34" s="65" t="s">
        <v>368</v>
      </c>
      <c r="C34" s="97">
        <v>0</v>
      </c>
    </row>
    <row r="35" spans="1:3" x14ac:dyDescent="0.2">
      <c r="A35" s="78" t="s">
        <v>473</v>
      </c>
      <c r="B35" s="65" t="s">
        <v>374</v>
      </c>
      <c r="C35" s="97">
        <v>0</v>
      </c>
    </row>
    <row r="36" spans="1:3" x14ac:dyDescent="0.2">
      <c r="A36" s="78" t="s">
        <v>474</v>
      </c>
      <c r="B36" s="65" t="s">
        <v>382</v>
      </c>
      <c r="C36" s="97">
        <v>0</v>
      </c>
    </row>
    <row r="37" spans="1:3" x14ac:dyDescent="0.2">
      <c r="A37" s="78" t="s">
        <v>551</v>
      </c>
      <c r="B37" s="65" t="s">
        <v>599</v>
      </c>
      <c r="C37" s="97">
        <v>0</v>
      </c>
    </row>
    <row r="38" spans="1:3" x14ac:dyDescent="0.2">
      <c r="A38" s="78" t="s">
        <v>552</v>
      </c>
      <c r="B38" s="73" t="s">
        <v>475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92">
        <f>C6-C8+C31</f>
        <v>7638931.4800000004</v>
      </c>
    </row>
    <row r="42" spans="1:3" x14ac:dyDescent="0.2">
      <c r="B42" s="31" t="s">
        <v>603</v>
      </c>
    </row>
    <row r="43" spans="1:3" x14ac:dyDescent="0.2">
      <c r="B43" s="31" t="s">
        <v>604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workbookViewId="0">
      <selection activeCell="H23" sqref="H23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2" t="s">
        <v>601</v>
      </c>
      <c r="B1" s="192"/>
      <c r="C1" s="192"/>
      <c r="D1" s="192"/>
      <c r="E1" s="192"/>
      <c r="F1" s="192"/>
      <c r="G1" s="21" t="s">
        <v>498</v>
      </c>
      <c r="H1" s="22">
        <v>2024</v>
      </c>
    </row>
    <row r="2" spans="1:10" ht="18.95" customHeight="1" x14ac:dyDescent="0.2">
      <c r="A2" s="172" t="s">
        <v>509</v>
      </c>
      <c r="B2" s="192"/>
      <c r="C2" s="192"/>
      <c r="D2" s="192"/>
      <c r="E2" s="192"/>
      <c r="F2" s="192"/>
      <c r="G2" s="21" t="s">
        <v>499</v>
      </c>
      <c r="H2" s="22" t="s">
        <v>501</v>
      </c>
    </row>
    <row r="3" spans="1:10" ht="18.95" customHeight="1" x14ac:dyDescent="0.2">
      <c r="A3" s="193" t="s">
        <v>602</v>
      </c>
      <c r="B3" s="194"/>
      <c r="C3" s="194"/>
      <c r="D3" s="194"/>
      <c r="E3" s="194"/>
      <c r="F3" s="194"/>
      <c r="G3" s="21" t="s">
        <v>500</v>
      </c>
      <c r="H3" s="22">
        <v>2</v>
      </c>
    </row>
    <row r="4" spans="1:10" x14ac:dyDescent="0.2">
      <c r="A4" s="24" t="s">
        <v>116</v>
      </c>
      <c r="B4" s="25"/>
      <c r="C4" s="25"/>
      <c r="D4" s="25"/>
      <c r="E4" s="25"/>
      <c r="F4" s="25"/>
      <c r="G4" s="25"/>
      <c r="H4" s="25"/>
    </row>
    <row r="7" spans="1:10" x14ac:dyDescent="0.2">
      <c r="A7" s="26" t="s">
        <v>86</v>
      </c>
      <c r="B7" s="26" t="s">
        <v>406</v>
      </c>
      <c r="C7" s="26" t="s">
        <v>110</v>
      </c>
      <c r="D7" s="26" t="s">
        <v>407</v>
      </c>
      <c r="E7" s="26" t="s">
        <v>408</v>
      </c>
      <c r="F7" s="26" t="s">
        <v>109</v>
      </c>
      <c r="G7" s="26" t="s">
        <v>79</v>
      </c>
      <c r="H7" s="26" t="s">
        <v>111</v>
      </c>
      <c r="I7" s="26" t="s">
        <v>112</v>
      </c>
      <c r="J7" s="26" t="s">
        <v>113</v>
      </c>
    </row>
    <row r="8" spans="1:10" x14ac:dyDescent="0.2">
      <c r="A8" s="34">
        <v>7000</v>
      </c>
      <c r="B8" s="35" t="s">
        <v>80</v>
      </c>
      <c r="C8" s="35"/>
      <c r="D8" s="35"/>
      <c r="E8" s="35"/>
      <c r="F8" s="35"/>
      <c r="G8" s="35"/>
      <c r="H8" s="35"/>
      <c r="I8" s="35"/>
      <c r="J8" s="35"/>
    </row>
    <row r="9" spans="1:10" s="35" customFormat="1" x14ac:dyDescent="0.2">
      <c r="A9" s="23">
        <v>7110</v>
      </c>
      <c r="B9" s="23" t="s">
        <v>79</v>
      </c>
      <c r="C9" s="28">
        <v>0</v>
      </c>
      <c r="D9" s="28">
        <v>0</v>
      </c>
      <c r="E9" s="28">
        <v>0</v>
      </c>
      <c r="F9" s="28">
        <f>C9+D9+E9</f>
        <v>0</v>
      </c>
      <c r="G9" s="23"/>
      <c r="H9" s="23"/>
      <c r="I9" s="23"/>
      <c r="J9" s="23"/>
    </row>
    <row r="10" spans="1:10" x14ac:dyDescent="0.2">
      <c r="A10" s="23">
        <v>7120</v>
      </c>
      <c r="B10" s="23" t="s">
        <v>78</v>
      </c>
      <c r="C10" s="28">
        <v>0</v>
      </c>
      <c r="D10" s="28">
        <v>0</v>
      </c>
      <c r="E10" s="28">
        <v>0</v>
      </c>
      <c r="F10" s="28">
        <f t="shared" ref="F10:F33" si="0">C10+D10+E10</f>
        <v>0</v>
      </c>
    </row>
    <row r="11" spans="1:10" x14ac:dyDescent="0.2">
      <c r="A11" s="23">
        <v>7130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si="0"/>
        <v>0</v>
      </c>
    </row>
    <row r="12" spans="1:10" x14ac:dyDescent="0.2">
      <c r="A12" s="23">
        <v>7140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7150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7160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7210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7220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7230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7240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7250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7260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7310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7320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7330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7340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7350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7360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7410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7420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7510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7520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7610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7620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10" x14ac:dyDescent="0.2">
      <c r="A33" s="23">
        <v>7630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10" x14ac:dyDescent="0.2">
      <c r="A34" s="23">
        <v>7640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ref="F34" si="1">C34+D34+E34</f>
        <v>0</v>
      </c>
    </row>
    <row r="35" spans="1:10" x14ac:dyDescent="0.2">
      <c r="C35" s="35"/>
      <c r="D35" s="35"/>
      <c r="E35" s="28"/>
      <c r="F35" s="28"/>
    </row>
    <row r="36" spans="1:10" x14ac:dyDescent="0.2">
      <c r="E36" s="35"/>
      <c r="F36" s="35"/>
      <c r="G36" s="35"/>
      <c r="H36" s="35"/>
      <c r="I36" s="35"/>
      <c r="J36" s="35"/>
    </row>
    <row r="37" spans="1:10" s="35" customFormat="1" x14ac:dyDescent="0.2">
      <c r="A37" s="34">
        <v>8000</v>
      </c>
      <c r="B37" s="35" t="s">
        <v>53</v>
      </c>
      <c r="C37" s="28"/>
      <c r="D37" s="28"/>
      <c r="E37" s="28"/>
      <c r="F37" s="28"/>
      <c r="G37" s="23"/>
      <c r="H37" s="23"/>
      <c r="I37" s="23"/>
      <c r="J37" s="23"/>
    </row>
    <row r="38" spans="1:10" x14ac:dyDescent="0.2">
      <c r="B38" s="160" t="s">
        <v>553</v>
      </c>
      <c r="C38" s="160"/>
      <c r="D38" s="28"/>
      <c r="E38" s="28"/>
      <c r="F38" s="28"/>
    </row>
    <row r="39" spans="1:10" x14ac:dyDescent="0.2">
      <c r="B39" s="159" t="s">
        <v>406</v>
      </c>
      <c r="C39" s="146">
        <f>H1</f>
        <v>2024</v>
      </c>
      <c r="D39" s="28"/>
      <c r="E39" s="28"/>
      <c r="F39" s="28"/>
    </row>
    <row r="40" spans="1:10" x14ac:dyDescent="0.2">
      <c r="A40" s="23">
        <v>8110</v>
      </c>
      <c r="B40" s="112" t="s">
        <v>52</v>
      </c>
      <c r="C40" s="113">
        <v>17685565.489999998</v>
      </c>
      <c r="D40" s="28"/>
      <c r="E40" s="28"/>
      <c r="F40" s="28"/>
    </row>
    <row r="41" spans="1:10" x14ac:dyDescent="0.2">
      <c r="A41" s="23">
        <v>8120</v>
      </c>
      <c r="B41" s="112" t="s">
        <v>51</v>
      </c>
      <c r="C41" s="113">
        <v>-9219148.9499999993</v>
      </c>
      <c r="D41" s="28"/>
      <c r="E41" s="28"/>
      <c r="F41" s="28"/>
    </row>
    <row r="42" spans="1:10" x14ac:dyDescent="0.2">
      <c r="A42" s="23">
        <v>8130</v>
      </c>
      <c r="B42" s="112" t="s">
        <v>50</v>
      </c>
      <c r="C42" s="113">
        <v>0</v>
      </c>
      <c r="D42" s="28"/>
      <c r="E42" s="28"/>
      <c r="F42" s="28"/>
    </row>
    <row r="43" spans="1:10" x14ac:dyDescent="0.2">
      <c r="A43" s="23">
        <v>8140</v>
      </c>
      <c r="B43" s="112" t="s">
        <v>49</v>
      </c>
      <c r="C43" s="113">
        <v>0</v>
      </c>
      <c r="D43" s="28"/>
      <c r="E43" s="28"/>
      <c r="F43" s="28"/>
    </row>
    <row r="44" spans="1:10" x14ac:dyDescent="0.2">
      <c r="A44" s="23">
        <v>8150</v>
      </c>
      <c r="B44" s="112" t="s">
        <v>48</v>
      </c>
      <c r="C44" s="113">
        <v>-8466416.5399999991</v>
      </c>
      <c r="D44" s="28"/>
      <c r="E44" s="28"/>
      <c r="F44" s="28"/>
    </row>
    <row r="45" spans="1:10" x14ac:dyDescent="0.2">
      <c r="B45" s="142"/>
      <c r="C45" s="143"/>
      <c r="D45" s="28"/>
      <c r="E45" s="28"/>
      <c r="F45" s="28"/>
    </row>
    <row r="46" spans="1:10" x14ac:dyDescent="0.2">
      <c r="B46" s="148"/>
      <c r="C46" s="149"/>
      <c r="D46" s="28"/>
      <c r="E46" s="28"/>
      <c r="F46" s="28"/>
    </row>
    <row r="47" spans="1:10" x14ac:dyDescent="0.2">
      <c r="B47" s="160" t="s">
        <v>554</v>
      </c>
      <c r="C47" s="160"/>
    </row>
    <row r="48" spans="1:10" x14ac:dyDescent="0.2">
      <c r="B48" s="147" t="s">
        <v>406</v>
      </c>
      <c r="C48" s="146">
        <f>H1</f>
        <v>2024</v>
      </c>
    </row>
    <row r="49" spans="1:3" x14ac:dyDescent="0.2">
      <c r="A49" s="23">
        <v>8210</v>
      </c>
      <c r="B49" s="112" t="s">
        <v>47</v>
      </c>
      <c r="C49" s="114">
        <v>-17685565.489999998</v>
      </c>
    </row>
    <row r="50" spans="1:3" x14ac:dyDescent="0.2">
      <c r="A50" s="23">
        <v>8220</v>
      </c>
      <c r="B50" s="112" t="s">
        <v>46</v>
      </c>
      <c r="C50" s="114">
        <v>4351741.3</v>
      </c>
    </row>
    <row r="51" spans="1:3" x14ac:dyDescent="0.2">
      <c r="A51" s="23">
        <v>8230</v>
      </c>
      <c r="B51" s="112" t="s">
        <v>600</v>
      </c>
      <c r="C51" s="114">
        <v>-981665.6</v>
      </c>
    </row>
    <row r="52" spans="1:3" x14ac:dyDescent="0.2">
      <c r="A52" s="23">
        <v>8240</v>
      </c>
      <c r="B52" s="112" t="s">
        <v>45</v>
      </c>
      <c r="C52" s="114">
        <v>6676558.3099999996</v>
      </c>
    </row>
    <row r="53" spans="1:3" x14ac:dyDescent="0.2">
      <c r="A53" s="23">
        <v>8250</v>
      </c>
      <c r="B53" s="112" t="s">
        <v>44</v>
      </c>
      <c r="C53" s="114">
        <v>0</v>
      </c>
    </row>
    <row r="54" spans="1:3" x14ac:dyDescent="0.2">
      <c r="A54" s="23">
        <v>8260</v>
      </c>
      <c r="B54" s="112" t="s">
        <v>43</v>
      </c>
      <c r="C54" s="114">
        <v>17696.509999999998</v>
      </c>
    </row>
    <row r="55" spans="1:3" x14ac:dyDescent="0.2">
      <c r="A55" s="23">
        <v>8270</v>
      </c>
      <c r="B55" s="112" t="s">
        <v>42</v>
      </c>
      <c r="C55" s="114">
        <v>7621234.9699999997</v>
      </c>
    </row>
    <row r="57" spans="1:3" x14ac:dyDescent="0.2">
      <c r="B57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9055118110236221" right="0.70866141732283472" top="0.74803149606299213" bottom="0.74803149606299213" header="0.31496062992125984" footer="0.31496062992125984"/>
  <pageSetup paperSize="9" scale="5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2024-07-23T17:56:34Z</cp:lastPrinted>
  <dcterms:created xsi:type="dcterms:W3CDTF">2012-12-11T20:36:24Z</dcterms:created>
  <dcterms:modified xsi:type="dcterms:W3CDTF">2024-07-25T20:02:10Z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